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autoCompressPictures="0"/>
  <bookViews>
    <workbookView xWindow="760" yWindow="0" windowWidth="18880" windowHeight="127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16" i="1" l="1"/>
  <c r="J14" i="1"/>
  <c r="J15" i="1"/>
  <c r="J13" i="1"/>
  <c r="J12" i="1"/>
  <c r="J11" i="1"/>
  <c r="J10" i="1"/>
  <c r="F22" i="1"/>
  <c r="G15" i="1"/>
  <c r="G18" i="1"/>
  <c r="G19" i="1"/>
  <c r="G20" i="1"/>
  <c r="G21" i="1"/>
  <c r="J21" i="1"/>
  <c r="J22" i="1"/>
  <c r="G17" i="1"/>
  <c r="G16" i="1"/>
  <c r="G14" i="1"/>
  <c r="G13" i="1"/>
  <c r="G12" i="1"/>
  <c r="G11" i="1"/>
  <c r="G10" i="1"/>
</calcChain>
</file>

<file path=xl/sharedStrings.xml><?xml version="1.0" encoding="utf-8"?>
<sst xmlns="http://schemas.openxmlformats.org/spreadsheetml/2006/main" count="45" uniqueCount="40">
  <si>
    <t>x</t>
  </si>
  <si>
    <t>y</t>
  </si>
  <si>
    <t>z</t>
  </si>
  <si>
    <t>a</t>
  </si>
  <si>
    <t>k</t>
  </si>
  <si>
    <t>c</t>
  </si>
  <si>
    <t>f</t>
  </si>
  <si>
    <t>t</t>
  </si>
  <si>
    <t>xvA</t>
  </si>
  <si>
    <t>xNaA</t>
  </si>
  <si>
    <t>xKA</t>
  </si>
  <si>
    <t>xMgM13</t>
  </si>
  <si>
    <t>xFeM13</t>
  </si>
  <si>
    <t>xMgM2</t>
  </si>
  <si>
    <t>xFeM2</t>
  </si>
  <si>
    <t>xAlM2</t>
  </si>
  <si>
    <t>xFe3M2</t>
  </si>
  <si>
    <t>xTiM2</t>
  </si>
  <si>
    <t>xCaM4</t>
  </si>
  <si>
    <t>xMgM4</t>
  </si>
  <si>
    <t>xFeM4</t>
  </si>
  <si>
    <t>xNaM4</t>
  </si>
  <si>
    <t>xSiT1</t>
  </si>
  <si>
    <t>xAlT1</t>
  </si>
  <si>
    <t>xOHV</t>
  </si>
  <si>
    <t>xOV</t>
  </si>
  <si>
    <t>Q1</t>
  </si>
  <si>
    <t>Q2</t>
  </si>
  <si>
    <t>Enter your xyz variables</t>
  </si>
  <si>
    <t>Q values</t>
  </si>
  <si>
    <r>
      <t xml:space="preserve">1. Replace the values of the xyz variables below (in </t>
    </r>
    <r>
      <rPr>
        <b/>
        <sz val="12"/>
        <color rgb="FF0000FF"/>
        <rFont val="Calibri"/>
        <scheme val="minor"/>
      </rPr>
      <t>blue</t>
    </r>
    <r>
      <rPr>
        <sz val="12"/>
        <color theme="1"/>
        <rFont val="Calibri"/>
        <family val="2"/>
        <charset val="136"/>
        <scheme val="minor"/>
      </rPr>
      <t>) with your own values.</t>
    </r>
  </si>
  <si>
    <t>2. Check all the site fractions that are independent of order are between 0 and 1. If not, there's a problem with your xyz variables.</t>
  </si>
  <si>
    <t>Fe2/(Fe2+Mg)</t>
  </si>
  <si>
    <t>xKA + xNaA</t>
  </si>
  <si>
    <t>xKA/(xKA+xNaA</t>
  </si>
  <si>
    <t>3. If the site fractions that depend on Q1 and Q2 are also in range 0-1, you can use the Q values in the red box. Otherwise, report to eleanor.green@unimelb.edu.au</t>
  </si>
  <si>
    <t>Site fracs dep't on Q1,Q2</t>
  </si>
  <si>
    <t>Site fracs indep't of order</t>
  </si>
  <si>
    <t>Valid Q1 and Q2 values for the Green et al (2016) amphibole x-eos</t>
  </si>
  <si>
    <t>Eleanor Green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</si>
</sst>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charset val="136"/>
      <scheme val="minor"/>
    </font>
    <font>
      <b/>
      <sz val="12"/>
      <color theme="0"/>
      <name val="Calibri"/>
      <family val="2"/>
      <charset val="136"/>
      <scheme val="minor"/>
    </font>
    <font>
      <b/>
      <sz val="12"/>
      <color theme="1"/>
      <name val="Calibri"/>
      <family val="2"/>
      <charset val="136"/>
      <scheme val="minor"/>
    </font>
    <font>
      <sz val="12"/>
      <color theme="0"/>
      <name val="Calibri"/>
      <family val="2"/>
      <charset val="136"/>
      <scheme val="minor"/>
    </font>
    <font>
      <u/>
      <sz val="12"/>
      <color theme="10"/>
      <name val="Calibri"/>
      <family val="2"/>
      <charset val="136"/>
      <scheme val="minor"/>
    </font>
    <font>
      <u/>
      <sz val="12"/>
      <color theme="11"/>
      <name val="Calibri"/>
      <family val="2"/>
      <charset val="136"/>
      <scheme val="minor"/>
    </font>
    <font>
      <b/>
      <sz val="12"/>
      <color rgb="FF000090"/>
      <name val="Calibri"/>
      <scheme val="minor"/>
    </font>
    <font>
      <b/>
      <sz val="12"/>
      <color rgb="FF0000FF"/>
      <name val="Calibri"/>
      <scheme val="minor"/>
    </font>
    <font>
      <b/>
      <sz val="14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009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6" xfId="0" applyBorder="1"/>
    <xf numFmtId="0" fontId="0" fillId="0" borderId="5" xfId="0" applyBorder="1"/>
    <xf numFmtId="0" fontId="2" fillId="3" borderId="5" xfId="0" applyFont="1" applyFill="1" applyBorder="1" applyAlignment="1">
      <alignment horizontal="left"/>
    </xf>
    <xf numFmtId="0" fontId="0" fillId="3" borderId="6" xfId="0" applyFill="1" applyBorder="1"/>
    <xf numFmtId="0" fontId="2" fillId="4" borderId="1" xfId="0" applyFont="1" applyFill="1" applyBorder="1" applyAlignment="1">
      <alignment horizontal="right"/>
    </xf>
    <xf numFmtId="0" fontId="2" fillId="4" borderId="3" xfId="0" applyFont="1" applyFill="1" applyBorder="1" applyAlignment="1">
      <alignment horizontal="right"/>
    </xf>
    <xf numFmtId="0" fontId="2" fillId="5" borderId="5" xfId="0" applyFont="1" applyFill="1" applyBorder="1"/>
    <xf numFmtId="0" fontId="0" fillId="5" borderId="6" xfId="0" applyFill="1" applyBorder="1"/>
    <xf numFmtId="0" fontId="2" fillId="6" borderId="1" xfId="0" applyFont="1" applyFill="1" applyBorder="1" applyAlignment="1">
      <alignment horizontal="right"/>
    </xf>
    <xf numFmtId="0" fontId="1" fillId="7" borderId="5" xfId="0" applyFont="1" applyFill="1" applyBorder="1"/>
    <xf numFmtId="0" fontId="3" fillId="7" borderId="6" xfId="0" applyFont="1" applyFill="1" applyBorder="1"/>
    <xf numFmtId="0" fontId="7" fillId="0" borderId="2" xfId="0" applyFont="1" applyBorder="1"/>
    <xf numFmtId="0" fontId="7" fillId="0" borderId="4" xfId="0" applyFont="1" applyBorder="1"/>
    <xf numFmtId="0" fontId="6" fillId="2" borderId="1" xfId="0" applyFont="1" applyFill="1" applyBorder="1" applyAlignment="1">
      <alignment horizontal="right"/>
    </xf>
    <xf numFmtId="0" fontId="6" fillId="2" borderId="3" xfId="0" applyFont="1" applyFill="1" applyBorder="1" applyAlignment="1">
      <alignment horizontal="right"/>
    </xf>
    <xf numFmtId="0" fontId="1" fillId="7" borderId="7" xfId="0" applyFont="1" applyFill="1" applyBorder="1"/>
    <xf numFmtId="0" fontId="6" fillId="2" borderId="0" xfId="0" applyFont="1" applyFill="1" applyBorder="1" applyAlignment="1">
      <alignment horizontal="right"/>
    </xf>
    <xf numFmtId="0" fontId="6" fillId="2" borderId="8" xfId="0" applyFont="1" applyFill="1" applyBorder="1" applyAlignment="1">
      <alignment horizontal="right"/>
    </xf>
    <xf numFmtId="0" fontId="8" fillId="0" borderId="0" xfId="0" applyFont="1"/>
    <xf numFmtId="0" fontId="0" fillId="0" borderId="0" xfId="0" applyFont="1"/>
  </cellXfs>
  <cellStyles count="1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2"/>
  <sheetViews>
    <sheetView tabSelected="1" workbookViewId="0">
      <selection activeCell="I5" sqref="I5"/>
    </sheetView>
  </sheetViews>
  <sheetFormatPr baseColWidth="10" defaultRowHeight="15" x14ac:dyDescent="0"/>
  <cols>
    <col min="3" max="3" width="16" customWidth="1"/>
    <col min="6" max="6" width="14.83203125" customWidth="1"/>
    <col min="7" max="7" width="14.6640625" customWidth="1"/>
    <col min="8" max="8" width="14.5" customWidth="1"/>
    <col min="9" max="9" width="11.33203125" customWidth="1"/>
    <col min="10" max="10" width="12" customWidth="1"/>
  </cols>
  <sheetData>
    <row r="2" spans="2:10" ht="18">
      <c r="B2" s="21" t="s">
        <v>38</v>
      </c>
    </row>
    <row r="3" spans="2:10">
      <c r="B3" s="22" t="s">
        <v>39</v>
      </c>
    </row>
    <row r="5" spans="2:10">
      <c r="B5" t="s">
        <v>30</v>
      </c>
    </row>
    <row r="6" spans="2:10">
      <c r="B6" t="s">
        <v>31</v>
      </c>
    </row>
    <row r="7" spans="2:10">
      <c r="B7" t="s">
        <v>35</v>
      </c>
    </row>
    <row r="9" spans="2:10">
      <c r="B9" s="12" t="s">
        <v>28</v>
      </c>
      <c r="C9" s="18"/>
      <c r="D9" s="13"/>
      <c r="F9" s="9" t="s">
        <v>37</v>
      </c>
      <c r="G9" s="10"/>
      <c r="I9" s="9" t="s">
        <v>36</v>
      </c>
      <c r="J9" s="10"/>
    </row>
    <row r="10" spans="2:10">
      <c r="B10" s="16" t="s">
        <v>0</v>
      </c>
      <c r="C10" s="19" t="s">
        <v>32</v>
      </c>
      <c r="D10" s="14">
        <v>0.41</v>
      </c>
      <c r="F10" s="11" t="s">
        <v>8</v>
      </c>
      <c r="G10" s="1">
        <f>1-D13</f>
        <v>0.62</v>
      </c>
      <c r="I10" s="11" t="s">
        <v>11</v>
      </c>
      <c r="J10" s="1">
        <f>1+J21-D10</f>
        <v>0.60740000000000016</v>
      </c>
    </row>
    <row r="11" spans="2:10">
      <c r="B11" s="16" t="s">
        <v>1</v>
      </c>
      <c r="C11" s="19" t="s">
        <v>15</v>
      </c>
      <c r="D11" s="14">
        <v>0.61</v>
      </c>
      <c r="F11" s="11" t="s">
        <v>9</v>
      </c>
      <c r="G11" s="1">
        <f>D13-D13*D14</f>
        <v>0.37240000000000001</v>
      </c>
      <c r="I11" s="11" t="s">
        <v>12</v>
      </c>
      <c r="J11" s="1">
        <f>-1*J21+D10</f>
        <v>0.39259999999999995</v>
      </c>
    </row>
    <row r="12" spans="2:10">
      <c r="B12" s="16" t="s">
        <v>2</v>
      </c>
      <c r="C12" s="19" t="s">
        <v>21</v>
      </c>
      <c r="D12" s="14">
        <v>0.4</v>
      </c>
      <c r="F12" s="11" t="s">
        <v>10</v>
      </c>
      <c r="G12" s="1">
        <f>D13*D14</f>
        <v>7.6E-3</v>
      </c>
      <c r="I12" s="11" t="s">
        <v>13</v>
      </c>
      <c r="J12" s="1">
        <f>-1*(1+J22-D10)*(-1+D16+D17+D11)</f>
        <v>0.13999999999999999</v>
      </c>
    </row>
    <row r="13" spans="2:10">
      <c r="B13" s="16" t="s">
        <v>3</v>
      </c>
      <c r="C13" s="19" t="s">
        <v>33</v>
      </c>
      <c r="D13" s="14">
        <v>0.38</v>
      </c>
      <c r="F13" s="11" t="s">
        <v>15</v>
      </c>
      <c r="G13" s="1">
        <f>D11</f>
        <v>0.61</v>
      </c>
      <c r="I13" s="11" t="s">
        <v>14</v>
      </c>
      <c r="J13" s="1">
        <f>(J22-D10)*(-1+D16+D17+D11)</f>
        <v>0.14000000000000001</v>
      </c>
    </row>
    <row r="14" spans="2:10">
      <c r="B14" s="16" t="s">
        <v>4</v>
      </c>
      <c r="C14" s="19" t="s">
        <v>34</v>
      </c>
      <c r="D14" s="14">
        <v>0.02</v>
      </c>
      <c r="F14" s="11" t="s">
        <v>16</v>
      </c>
      <c r="G14" s="1">
        <f>D16</f>
        <v>0.1</v>
      </c>
      <c r="I14" s="11" t="s">
        <v>19</v>
      </c>
      <c r="J14" s="1">
        <f>-3/2*J21+D15*(-1+D10)+J22*(-1+D16+D17+D11)+(-1+D10)*(-1+D12)</f>
        <v>5.0000000000000044E-3</v>
      </c>
    </row>
    <row r="15" spans="2:10">
      <c r="B15" s="16" t="s">
        <v>5</v>
      </c>
      <c r="C15" s="19" t="s">
        <v>18</v>
      </c>
      <c r="D15" s="14">
        <v>0.59</v>
      </c>
      <c r="F15" s="11" t="s">
        <v>17</v>
      </c>
      <c r="G15" s="1">
        <f>D17</f>
        <v>0.01</v>
      </c>
      <c r="I15" s="11" t="s">
        <v>20</v>
      </c>
      <c r="J15" s="1">
        <f>3/2*J21-J22*(-1+D16+D17+D11)-D10*(-1+D15+D12)</f>
        <v>5.0000000000000018E-3</v>
      </c>
    </row>
    <row r="16" spans="2:10">
      <c r="B16" s="16" t="s">
        <v>6</v>
      </c>
      <c r="C16" s="19" t="s">
        <v>16</v>
      </c>
      <c r="D16" s="14">
        <v>0.1</v>
      </c>
      <c r="F16" s="11" t="s">
        <v>18</v>
      </c>
      <c r="G16" s="1">
        <f>D15</f>
        <v>0.59</v>
      </c>
      <c r="I16" s="4" t="str">
        <f>IF(AND(J10&gt;0,J11&gt;0,J12&gt;0,J13&gt;0,J14&gt;0,J15&gt;0), "Q values look good", "Something wrong")</f>
        <v>Q values look good</v>
      </c>
      <c r="J16" s="3"/>
    </row>
    <row r="17" spans="2:10">
      <c r="B17" s="17" t="s">
        <v>7</v>
      </c>
      <c r="C17" s="20" t="s">
        <v>17</v>
      </c>
      <c r="D17" s="15">
        <v>0.01</v>
      </c>
      <c r="F17" s="11" t="s">
        <v>21</v>
      </c>
      <c r="G17" s="1">
        <f>D12</f>
        <v>0.4</v>
      </c>
    </row>
    <row r="18" spans="2:10">
      <c r="F18" s="11" t="s">
        <v>22</v>
      </c>
      <c r="G18" s="1">
        <f>1-1/2*D16-1/2*D17-1/2*D11+1/2*D12-1/4*D13</f>
        <v>0.74499999999999988</v>
      </c>
    </row>
    <row r="19" spans="2:10">
      <c r="F19" s="11" t="s">
        <v>23</v>
      </c>
      <c r="G19" s="1">
        <f>1/2*D16+1/2*D17+1/2*D11-1/2*D12+1/4*D13</f>
        <v>0.255</v>
      </c>
    </row>
    <row r="20" spans="2:10">
      <c r="F20" s="11" t="s">
        <v>24</v>
      </c>
      <c r="G20" s="1">
        <f>1-D17</f>
        <v>0.99</v>
      </c>
      <c r="I20" s="5" t="s">
        <v>29</v>
      </c>
      <c r="J20" s="6"/>
    </row>
    <row r="21" spans="2:10">
      <c r="F21" s="11" t="s">
        <v>25</v>
      </c>
      <c r="G21" s="1">
        <f>D17</f>
        <v>0.01</v>
      </c>
      <c r="I21" s="7" t="s">
        <v>26</v>
      </c>
      <c r="J21" s="1">
        <f>1/3*(-1+2*D10)*(-2+D15+D16+D17+D11+D12)</f>
        <v>1.7400000000000006E-2</v>
      </c>
    </row>
    <row r="22" spans="2:10">
      <c r="F22" s="4" t="str">
        <f>IF(AND(G10&gt;0,G11&gt;0,G12&gt;0,G13&gt;0,G14&gt;0+G15&gt;0,G16&gt;0,G17&gt;0,G18&gt;0+G19&gt;0,G20&gt;0,G21&gt;0),"xyz variables are good", "problem with xyz variables")</f>
        <v>xyz variables are good</v>
      </c>
      <c r="G22" s="3"/>
      <c r="I22" s="8" t="s">
        <v>27</v>
      </c>
      <c r="J22" s="2">
        <f>D10-1/2</f>
        <v>-9.0000000000000024E-2</v>
      </c>
    </row>
  </sheetData>
  <conditionalFormatting sqref="G10:G21">
    <cfRule type="cellIs" dxfId="1" priority="2" operator="notBetween">
      <formula>0</formula>
      <formula>1</formula>
    </cfRule>
  </conditionalFormatting>
  <conditionalFormatting sqref="J10:J15">
    <cfRule type="cellIs" dxfId="0" priority="1" operator="notBetween">
      <formula>0</formula>
      <formula>1</formula>
    </cfRule>
  </conditionalFormatting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Eleanor</dc:creator>
  <cp:lastModifiedBy>Eleanor Green</cp:lastModifiedBy>
  <dcterms:created xsi:type="dcterms:W3CDTF">2022-02-24T08:38:25Z</dcterms:created>
  <dcterms:modified xsi:type="dcterms:W3CDTF">2022-03-05T13:34:31Z</dcterms:modified>
</cp:coreProperties>
</file>